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755" windowWidth="18195" windowHeight="10140"/>
  </bookViews>
  <sheets>
    <sheet name="تعرفه " sheetId="39" r:id="rId1"/>
    <sheet name="تعرفه  (2)" sheetId="40" r:id="rId2"/>
  </sheets>
  <definedNames>
    <definedName name="_xlnm.Print_Area" localSheetId="0">'تعرفه '!$A$1:$K$19</definedName>
    <definedName name="_xlnm.Print_Area" localSheetId="1">'تعرفه  (2)'!$A$1:$H$19</definedName>
  </definedNames>
  <calcPr calcId="144525"/>
</workbook>
</file>

<file path=xl/calcChain.xml><?xml version="1.0" encoding="utf-8"?>
<calcChain xmlns="http://schemas.openxmlformats.org/spreadsheetml/2006/main">
  <c r="M4" i="40"/>
  <c r="M5"/>
  <c r="M6"/>
  <c r="M7"/>
  <c r="M8"/>
  <c r="M9"/>
  <c r="M10"/>
  <c r="M11"/>
  <c r="M12"/>
  <c r="M13"/>
  <c r="M14"/>
  <c r="M15"/>
  <c r="M16"/>
  <c r="M17"/>
  <c r="M18"/>
  <c r="M19"/>
  <c r="M3"/>
  <c r="K4"/>
  <c r="K5"/>
  <c r="K6"/>
  <c r="K7"/>
  <c r="K8"/>
  <c r="K9"/>
  <c r="K10"/>
  <c r="K11"/>
  <c r="K12"/>
  <c r="K13"/>
  <c r="K14"/>
  <c r="K15"/>
  <c r="K16"/>
  <c r="K17"/>
  <c r="K18"/>
  <c r="K19"/>
  <c r="K3"/>
  <c r="J3"/>
  <c r="I4"/>
  <c r="I5"/>
  <c r="I6"/>
  <c r="I7"/>
  <c r="I8"/>
  <c r="I9"/>
  <c r="I10"/>
  <c r="I11"/>
  <c r="I12"/>
  <c r="I13"/>
  <c r="I14"/>
  <c r="I15"/>
  <c r="I16"/>
  <c r="I17"/>
  <c r="I18"/>
  <c r="I19"/>
  <c r="I3"/>
  <c r="F17"/>
  <c r="F16"/>
  <c r="F15"/>
  <c r="F14"/>
  <c r="F13"/>
  <c r="F12"/>
  <c r="F11"/>
  <c r="F10"/>
  <c r="F9"/>
  <c r="F8"/>
  <c r="F7"/>
  <c r="L6"/>
  <c r="F6"/>
  <c r="E4"/>
  <c r="E5"/>
  <c r="E6"/>
  <c r="E7"/>
  <c r="E8"/>
  <c r="E9"/>
  <c r="E10"/>
  <c r="E11"/>
  <c r="E12"/>
  <c r="E13"/>
  <c r="E14"/>
  <c r="E15"/>
  <c r="E16"/>
  <c r="E17"/>
  <c r="E18"/>
  <c r="E19"/>
  <c r="E3"/>
  <c r="D14"/>
  <c r="C14"/>
  <c r="D10"/>
  <c r="C10"/>
  <c r="C8"/>
  <c r="D8"/>
  <c r="G19" l="1"/>
  <c r="G18"/>
  <c r="H17"/>
  <c r="H16"/>
  <c r="H15"/>
  <c r="H13"/>
  <c r="H12"/>
  <c r="H11"/>
  <c r="H9"/>
  <c r="G7"/>
  <c r="G6"/>
  <c r="G5"/>
  <c r="C4"/>
  <c r="H3"/>
  <c r="G4" l="1"/>
  <c r="L7"/>
  <c r="G3"/>
  <c r="N3" s="1"/>
  <c r="H4"/>
  <c r="H19"/>
  <c r="H5"/>
  <c r="H18"/>
  <c r="L4"/>
  <c r="L5"/>
  <c r="J6"/>
  <c r="N6"/>
  <c r="J4"/>
  <c r="N4"/>
  <c r="J5"/>
  <c r="N5"/>
  <c r="J7"/>
  <c r="N7"/>
  <c r="H6"/>
  <c r="H7"/>
  <c r="G9"/>
  <c r="L9" s="1"/>
  <c r="L18"/>
  <c r="L19"/>
  <c r="J9"/>
  <c r="J18"/>
  <c r="N18"/>
  <c r="J19"/>
  <c r="N19"/>
  <c r="G11"/>
  <c r="J11" s="1"/>
  <c r="G12"/>
  <c r="L12" s="1"/>
  <c r="G13"/>
  <c r="N13" s="1"/>
  <c r="G15"/>
  <c r="N15" s="1"/>
  <c r="G16"/>
  <c r="J16" s="1"/>
  <c r="G17"/>
  <c r="L17" s="1"/>
  <c r="L3" l="1"/>
  <c r="N9"/>
  <c r="H14"/>
  <c r="G14"/>
  <c r="L14" s="1"/>
  <c r="N17"/>
  <c r="L16"/>
  <c r="J15"/>
  <c r="N12"/>
  <c r="L11"/>
  <c r="N16"/>
  <c r="L15"/>
  <c r="J13"/>
  <c r="N11"/>
  <c r="N14"/>
  <c r="J17"/>
  <c r="L13"/>
  <c r="J12"/>
  <c r="H10"/>
  <c r="G10"/>
  <c r="N10" s="1"/>
  <c r="H8"/>
  <c r="G8"/>
  <c r="J8" s="1"/>
  <c r="J14" l="1"/>
  <c r="N8"/>
  <c r="L8"/>
  <c r="L10"/>
  <c r="J10"/>
</calcChain>
</file>

<file path=xl/sharedStrings.xml><?xml version="1.0" encoding="utf-8"?>
<sst xmlns="http://schemas.openxmlformats.org/spreadsheetml/2006/main" count="75" uniqueCount="31">
  <si>
    <t>ردیف</t>
  </si>
  <si>
    <t xml:space="preserve">شرح خدمت </t>
  </si>
  <si>
    <t>بخش خصوصی</t>
  </si>
  <si>
    <t>__</t>
  </si>
  <si>
    <t>جزء حرفه ای</t>
  </si>
  <si>
    <t>جزء فنی</t>
  </si>
  <si>
    <t>معاینه(ویزیت) پزشکان عمومی</t>
  </si>
  <si>
    <t>پزشکان عمومی با سابقه بیش از پانزده سال کار بالینی</t>
  </si>
  <si>
    <t>معاینه(ویزیت) دندان پزشکان عمومی</t>
  </si>
  <si>
    <t>معاینه(ویزیت) پزشکان متخصص</t>
  </si>
  <si>
    <t>معاینه(ویزیت) دندان پزشکان متخصص</t>
  </si>
  <si>
    <t>معاینه(ویزیت) پزشکان فوق تخصص</t>
  </si>
  <si>
    <t>معاینه(ویزیت) دوره تکمیلی تخصصی(فلوشیپ)</t>
  </si>
  <si>
    <t>معاینه(ویزیت) پزشکان متخصص روانپزشکی</t>
  </si>
  <si>
    <t>معاینه(ویزیت) پزشکان فوق تخصص روانپزشکی</t>
  </si>
  <si>
    <t>معاینه(ویزیت) دوره تکمیلی تخصصی(فلوشیپ) روانپزشکی</t>
  </si>
  <si>
    <t>معاینه(ویزیت) کارشناس ارشد پروانه دار</t>
  </si>
  <si>
    <t>معاینه(ویزیت) کارشناس پروانه دار</t>
  </si>
  <si>
    <t>معاینه(ویزیت) دکتری تخصصی در علوم پایه(Ph.D) پروانه دار</t>
  </si>
  <si>
    <t>معاینه(ویزیت) پزشک عمومی دارای مدرک دکتری تخصصی در علوم پایه(MD-Ph.D)</t>
  </si>
  <si>
    <t>سهم بیمه غیر تمام وقت</t>
  </si>
  <si>
    <t>سهم بیمار دولتی</t>
  </si>
  <si>
    <t>مبلغ کل</t>
  </si>
  <si>
    <t>سهم بیمار</t>
  </si>
  <si>
    <t>بخش خیریه و موقوفه</t>
  </si>
  <si>
    <t>بخش عمومی غیردولتی</t>
  </si>
  <si>
    <t>معاینه(ویزیت) پزشکان متخصص کودکان برای افراد با سن زیر 12 سال تمام</t>
  </si>
  <si>
    <t>معاینه(ویزیت) دندان پزشکان متخصص کودکان برای افراد با سن زیر 12 سال تمام</t>
  </si>
  <si>
    <t>معاینه(ویزیت) پزشکان فوق تخصص کودکان ، دوره تکمیلی(فلوشیپ) کودکان برای افراد با سن زیر 12 سال تمام</t>
  </si>
  <si>
    <t>ویزیت دولتی غیر تمام وقت سال 1405</t>
  </si>
  <si>
    <t>ویزیت دولتی تمام وقت جغرافیایی سال 1405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</si>
</sst>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8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sz val="10"/>
      <name val="Arial"/>
      <family val="2"/>
    </font>
    <font>
      <b/>
      <sz val="12"/>
      <name val="B Nazanin"/>
      <charset val="178"/>
    </font>
    <font>
      <sz val="11"/>
      <name val="B Titr"/>
      <charset val="17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4" fillId="3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4" fontId="6" fillId="0" borderId="1" xfId="1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5" fontId="4" fillId="6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65" fontId="4" fillId="6" borderId="3" xfId="1" applyNumberFormat="1" applyFont="1" applyFill="1" applyBorder="1" applyAlignment="1">
      <alignment horizontal="center" vertical="center" wrapText="1"/>
    </xf>
    <xf numFmtId="165" fontId="4" fillId="6" borderId="2" xfId="1" applyNumberFormat="1" applyFont="1" applyFill="1" applyBorder="1" applyAlignment="1">
      <alignment horizontal="center" vertical="center" wrapText="1"/>
    </xf>
    <xf numFmtId="165" fontId="4" fillId="3" borderId="3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center" vertical="center" wrapText="1"/>
    </xf>
    <xf numFmtId="165" fontId="4" fillId="4" borderId="3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9"/>
  <sheetViews>
    <sheetView rightToLeft="1" tabSelected="1" topLeftCell="B1" zoomScale="80" zoomScaleNormal="80" workbookViewId="0">
      <selection activeCell="B18" sqref="B18"/>
    </sheetView>
  </sheetViews>
  <sheetFormatPr defaultColWidth="9.125" defaultRowHeight="18.75"/>
  <cols>
    <col min="1" max="1" width="7.25" style="1" hidden="1" customWidth="1"/>
    <col min="2" max="2" width="64.625" style="9" customWidth="1"/>
    <col min="3" max="3" width="18.375" style="2" customWidth="1"/>
    <col min="4" max="4" width="20.25" style="1" customWidth="1"/>
    <col min="5" max="5" width="13.25" style="1" customWidth="1"/>
    <col min="6" max="11" width="16" style="1" customWidth="1"/>
    <col min="12" max="16384" width="9.125" style="1"/>
  </cols>
  <sheetData>
    <row r="1" spans="1:11" ht="72" customHeight="1">
      <c r="A1" s="23" t="s">
        <v>0</v>
      </c>
      <c r="B1" s="21" t="s">
        <v>1</v>
      </c>
      <c r="C1" s="32" t="s">
        <v>29</v>
      </c>
      <c r="D1" s="30" t="s">
        <v>30</v>
      </c>
      <c r="E1" s="28" t="s">
        <v>21</v>
      </c>
      <c r="F1" s="25" t="s">
        <v>2</v>
      </c>
      <c r="G1" s="25"/>
      <c r="H1" s="26" t="s">
        <v>24</v>
      </c>
      <c r="I1" s="26"/>
      <c r="J1" s="27" t="s">
        <v>25</v>
      </c>
      <c r="K1" s="27"/>
    </row>
    <row r="2" spans="1:11" ht="24">
      <c r="A2" s="24"/>
      <c r="B2" s="22"/>
      <c r="C2" s="33"/>
      <c r="D2" s="31"/>
      <c r="E2" s="29"/>
      <c r="F2" s="17" t="s">
        <v>22</v>
      </c>
      <c r="G2" s="17" t="s">
        <v>23</v>
      </c>
      <c r="H2" s="18" t="s">
        <v>22</v>
      </c>
      <c r="I2" s="18" t="s">
        <v>23</v>
      </c>
      <c r="J2" s="19" t="s">
        <v>22</v>
      </c>
      <c r="K2" s="19" t="s">
        <v>23</v>
      </c>
    </row>
    <row r="3" spans="1:11" ht="22.5">
      <c r="A3" s="7">
        <v>1</v>
      </c>
      <c r="B3" s="20" t="s">
        <v>6</v>
      </c>
      <c r="C3" s="13">
        <v>1289550</v>
      </c>
      <c r="D3" s="13" t="s">
        <v>3</v>
      </c>
      <c r="E3" s="13">
        <v>386865</v>
      </c>
      <c r="F3" s="13">
        <v>3577000</v>
      </c>
      <c r="G3" s="6">
        <v>2674315</v>
      </c>
      <c r="H3" s="13">
        <v>3242000</v>
      </c>
      <c r="I3" s="6">
        <v>2339315</v>
      </c>
      <c r="J3" s="13">
        <v>2382000</v>
      </c>
      <c r="K3" s="6">
        <v>1479315</v>
      </c>
    </row>
    <row r="4" spans="1:11" ht="22.5">
      <c r="A4" s="7">
        <v>2</v>
      </c>
      <c r="B4" s="20" t="s">
        <v>7</v>
      </c>
      <c r="C4" s="13">
        <v>1510950</v>
      </c>
      <c r="D4" s="13" t="s">
        <v>3</v>
      </c>
      <c r="E4" s="13">
        <v>453285</v>
      </c>
      <c r="F4" s="13">
        <v>3993000</v>
      </c>
      <c r="G4" s="6">
        <v>2935335</v>
      </c>
      <c r="H4" s="13">
        <v>3658000</v>
      </c>
      <c r="I4" s="6">
        <v>2600335</v>
      </c>
      <c r="J4" s="13">
        <v>2798000</v>
      </c>
      <c r="K4" s="6">
        <v>1740335</v>
      </c>
    </row>
    <row r="5" spans="1:11" ht="22.5">
      <c r="A5" s="7">
        <v>3</v>
      </c>
      <c r="B5" s="20" t="s">
        <v>8</v>
      </c>
      <c r="C5" s="13">
        <v>1289550</v>
      </c>
      <c r="D5" s="13" t="s">
        <v>3</v>
      </c>
      <c r="E5" s="13">
        <v>386865</v>
      </c>
      <c r="F5" s="13">
        <v>3577000</v>
      </c>
      <c r="G5" s="6">
        <v>2674315</v>
      </c>
      <c r="H5" s="13">
        <v>3242000</v>
      </c>
      <c r="I5" s="6">
        <v>2339315</v>
      </c>
      <c r="J5" s="13">
        <v>2382000</v>
      </c>
      <c r="K5" s="6">
        <v>1479315</v>
      </c>
    </row>
    <row r="6" spans="1:11" ht="22.5">
      <c r="A6" s="7">
        <v>4</v>
      </c>
      <c r="B6" s="20" t="s">
        <v>18</v>
      </c>
      <c r="C6" s="13">
        <v>1289550</v>
      </c>
      <c r="D6" s="13">
        <v>1922000</v>
      </c>
      <c r="E6" s="13">
        <v>386865</v>
      </c>
      <c r="F6" s="13">
        <v>3577000</v>
      </c>
      <c r="G6" s="6">
        <v>2674315</v>
      </c>
      <c r="H6" s="13">
        <v>3242000</v>
      </c>
      <c r="I6" s="6">
        <v>2339315</v>
      </c>
      <c r="J6" s="13">
        <v>2382000</v>
      </c>
      <c r="K6" s="6">
        <v>1479315</v>
      </c>
    </row>
    <row r="7" spans="1:11" ht="22.5">
      <c r="A7" s="7">
        <v>5</v>
      </c>
      <c r="B7" s="20" t="s">
        <v>9</v>
      </c>
      <c r="C7" s="13">
        <v>1794300</v>
      </c>
      <c r="D7" s="13">
        <v>2670000</v>
      </c>
      <c r="E7" s="13">
        <v>538290</v>
      </c>
      <c r="F7" s="13">
        <v>4987000</v>
      </c>
      <c r="G7" s="6">
        <v>3730990</v>
      </c>
      <c r="H7" s="13">
        <v>4518000</v>
      </c>
      <c r="I7" s="6">
        <v>3261990</v>
      </c>
      <c r="J7" s="13">
        <v>3314000</v>
      </c>
      <c r="K7" s="6">
        <v>2057990</v>
      </c>
    </row>
    <row r="8" spans="1:11" ht="22.5">
      <c r="A8" s="7">
        <v>6</v>
      </c>
      <c r="B8" s="20" t="s">
        <v>26</v>
      </c>
      <c r="C8" s="13">
        <v>2689800</v>
      </c>
      <c r="D8" s="13">
        <v>4052000</v>
      </c>
      <c r="E8" s="13">
        <v>806940</v>
      </c>
      <c r="F8" s="13">
        <v>7362000</v>
      </c>
      <c r="G8" s="6">
        <v>5479140</v>
      </c>
      <c r="H8" s="13">
        <v>6692000</v>
      </c>
      <c r="I8" s="6">
        <v>4809140</v>
      </c>
      <c r="J8" s="13">
        <v>4972000</v>
      </c>
      <c r="K8" s="6">
        <v>3089140</v>
      </c>
    </row>
    <row r="9" spans="1:11" ht="22.5">
      <c r="A9" s="7">
        <v>7</v>
      </c>
      <c r="B9" s="20" t="s">
        <v>10</v>
      </c>
      <c r="C9" s="13">
        <v>1794300</v>
      </c>
      <c r="D9" s="13">
        <v>2670000</v>
      </c>
      <c r="E9" s="13">
        <v>538290</v>
      </c>
      <c r="F9" s="13">
        <v>4987000</v>
      </c>
      <c r="G9" s="6">
        <v>3730990</v>
      </c>
      <c r="H9" s="13">
        <v>4518000</v>
      </c>
      <c r="I9" s="6">
        <v>3261990</v>
      </c>
      <c r="J9" s="13">
        <v>3314000</v>
      </c>
      <c r="K9" s="6">
        <v>2057990</v>
      </c>
    </row>
    <row r="10" spans="1:11" ht="22.5">
      <c r="A10" s="7">
        <v>8</v>
      </c>
      <c r="B10" s="20" t="s">
        <v>27</v>
      </c>
      <c r="C10" s="13">
        <v>2689800</v>
      </c>
      <c r="D10" s="13">
        <v>4052000</v>
      </c>
      <c r="E10" s="13">
        <v>806940</v>
      </c>
      <c r="F10" s="13">
        <v>7362000</v>
      </c>
      <c r="G10" s="6">
        <v>5479140</v>
      </c>
      <c r="H10" s="13">
        <v>6692000</v>
      </c>
      <c r="I10" s="6">
        <v>4809140</v>
      </c>
      <c r="J10" s="13">
        <v>4972000</v>
      </c>
      <c r="K10" s="6">
        <v>3089140</v>
      </c>
    </row>
    <row r="11" spans="1:11" ht="22.5">
      <c r="A11" s="7">
        <v>9</v>
      </c>
      <c r="B11" s="20" t="s">
        <v>19</v>
      </c>
      <c r="C11" s="13">
        <v>1794300</v>
      </c>
      <c r="D11" s="13">
        <v>2670000</v>
      </c>
      <c r="E11" s="13">
        <v>538290</v>
      </c>
      <c r="F11" s="13">
        <v>4987000</v>
      </c>
      <c r="G11" s="6">
        <v>3730990</v>
      </c>
      <c r="H11" s="13">
        <v>4518000</v>
      </c>
      <c r="I11" s="6">
        <v>3261990</v>
      </c>
      <c r="J11" s="13">
        <v>3314000</v>
      </c>
      <c r="K11" s="6">
        <v>2057990</v>
      </c>
    </row>
    <row r="12" spans="1:11" ht="22.5">
      <c r="A12" s="7">
        <v>10</v>
      </c>
      <c r="B12" s="20" t="s">
        <v>11</v>
      </c>
      <c r="C12" s="13">
        <v>2185050</v>
      </c>
      <c r="D12" s="13">
        <v>3304000</v>
      </c>
      <c r="E12" s="13">
        <v>655515</v>
      </c>
      <c r="F12" s="13">
        <v>5952000</v>
      </c>
      <c r="G12" s="6">
        <v>4422465</v>
      </c>
      <c r="H12" s="13">
        <v>5416000</v>
      </c>
      <c r="I12" s="6">
        <v>3886465</v>
      </c>
      <c r="J12" s="13">
        <v>4040000</v>
      </c>
      <c r="K12" s="6">
        <v>2510465</v>
      </c>
    </row>
    <row r="13" spans="1:11" ht="22.5">
      <c r="A13" s="7">
        <v>11</v>
      </c>
      <c r="B13" s="20" t="s">
        <v>12</v>
      </c>
      <c r="C13" s="13">
        <v>2185050</v>
      </c>
      <c r="D13" s="13">
        <v>3304000</v>
      </c>
      <c r="E13" s="13">
        <v>655515</v>
      </c>
      <c r="F13" s="13">
        <v>5952000</v>
      </c>
      <c r="G13" s="6">
        <v>4422465</v>
      </c>
      <c r="H13" s="13">
        <v>5416000</v>
      </c>
      <c r="I13" s="6">
        <v>3886465</v>
      </c>
      <c r="J13" s="13">
        <v>4040000</v>
      </c>
      <c r="K13" s="6">
        <v>2510465</v>
      </c>
    </row>
    <row r="14" spans="1:11" ht="45">
      <c r="A14" s="7">
        <v>12</v>
      </c>
      <c r="B14" s="20" t="s">
        <v>28</v>
      </c>
      <c r="C14" s="13">
        <v>3080550</v>
      </c>
      <c r="D14" s="13">
        <v>4686000</v>
      </c>
      <c r="E14" s="13">
        <v>924165</v>
      </c>
      <c r="F14" s="13">
        <v>8327000</v>
      </c>
      <c r="G14" s="6">
        <v>6170615</v>
      </c>
      <c r="H14" s="13">
        <v>7590000</v>
      </c>
      <c r="I14" s="6">
        <v>5433615</v>
      </c>
      <c r="J14" s="13">
        <v>5698000</v>
      </c>
      <c r="K14" s="6">
        <v>3541615</v>
      </c>
    </row>
    <row r="15" spans="1:11" ht="22.5">
      <c r="A15" s="7">
        <v>13</v>
      </c>
      <c r="B15" s="20" t="s">
        <v>13</v>
      </c>
      <c r="C15" s="13">
        <v>2185050</v>
      </c>
      <c r="D15" s="13">
        <v>3304000</v>
      </c>
      <c r="E15" s="13">
        <v>655515</v>
      </c>
      <c r="F15" s="13">
        <v>5952000</v>
      </c>
      <c r="G15" s="6">
        <v>4422465</v>
      </c>
      <c r="H15" s="13">
        <v>5416000</v>
      </c>
      <c r="I15" s="6">
        <v>3886465</v>
      </c>
      <c r="J15" s="13">
        <v>4040000</v>
      </c>
      <c r="K15" s="6">
        <v>2510465</v>
      </c>
    </row>
    <row r="16" spans="1:11" ht="22.5">
      <c r="A16" s="7">
        <v>14</v>
      </c>
      <c r="B16" s="20" t="s">
        <v>14</v>
      </c>
      <c r="C16" s="13">
        <v>2520450</v>
      </c>
      <c r="D16" s="13">
        <v>3834000</v>
      </c>
      <c r="E16" s="13">
        <v>756135</v>
      </c>
      <c r="F16" s="13">
        <v>6813000</v>
      </c>
      <c r="G16" s="6">
        <v>5048685</v>
      </c>
      <c r="H16" s="13">
        <v>6210000</v>
      </c>
      <c r="I16" s="6">
        <v>4445685</v>
      </c>
      <c r="J16" s="13">
        <v>4662000</v>
      </c>
      <c r="K16" s="6">
        <v>2897685</v>
      </c>
    </row>
    <row r="17" spans="1:11" ht="22.5">
      <c r="A17" s="7">
        <v>15</v>
      </c>
      <c r="B17" s="20" t="s">
        <v>15</v>
      </c>
      <c r="C17" s="13">
        <v>2520450</v>
      </c>
      <c r="D17" s="13">
        <v>3834000</v>
      </c>
      <c r="E17" s="13">
        <v>756135</v>
      </c>
      <c r="F17" s="13">
        <v>6813000</v>
      </c>
      <c r="G17" s="6">
        <v>5048685</v>
      </c>
      <c r="H17" s="13">
        <v>6210000</v>
      </c>
      <c r="I17" s="6">
        <v>4445685</v>
      </c>
      <c r="J17" s="13">
        <v>4662000</v>
      </c>
      <c r="K17" s="6">
        <v>2897685</v>
      </c>
    </row>
    <row r="18" spans="1:11" ht="22.5">
      <c r="A18" s="7">
        <v>16</v>
      </c>
      <c r="B18" s="20" t="s">
        <v>16</v>
      </c>
      <c r="C18" s="13">
        <v>1064850</v>
      </c>
      <c r="D18" s="13" t="s">
        <v>3</v>
      </c>
      <c r="E18" s="13">
        <v>319455</v>
      </c>
      <c r="F18" s="13">
        <v>2924000</v>
      </c>
      <c r="G18" s="6">
        <v>2178605</v>
      </c>
      <c r="H18" s="13">
        <v>2656000</v>
      </c>
      <c r="I18" s="6">
        <v>1910605</v>
      </c>
      <c r="J18" s="13">
        <v>1968000</v>
      </c>
      <c r="K18" s="6">
        <v>1222605</v>
      </c>
    </row>
    <row r="19" spans="1:11" ht="22.5">
      <c r="A19" s="7">
        <v>17</v>
      </c>
      <c r="B19" s="20" t="s">
        <v>17</v>
      </c>
      <c r="C19" s="13">
        <v>897150</v>
      </c>
      <c r="D19" s="13" t="s">
        <v>3</v>
      </c>
      <c r="E19" s="13">
        <v>269145</v>
      </c>
      <c r="F19" s="13">
        <v>2493500</v>
      </c>
      <c r="G19" s="6">
        <v>1865495</v>
      </c>
      <c r="H19" s="13">
        <v>2259000</v>
      </c>
      <c r="I19" s="6">
        <v>1630995</v>
      </c>
      <c r="J19" s="13">
        <v>1657000</v>
      </c>
      <c r="K19" s="6">
        <v>1028995</v>
      </c>
    </row>
  </sheetData>
  <mergeCells count="8">
    <mergeCell ref="B1:B2"/>
    <mergeCell ref="A1:A2"/>
    <mergeCell ref="F1:G1"/>
    <mergeCell ref="H1:I1"/>
    <mergeCell ref="J1:K1"/>
    <mergeCell ref="E1:E2"/>
    <mergeCell ref="D1:D2"/>
    <mergeCell ref="C1:C2"/>
  </mergeCells>
  <pageMargins left="0.23622047244094491" right="0.23622047244094491" top="0.74803149606299213" bottom="0.18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9"/>
  <sheetViews>
    <sheetView rightToLeft="1" zoomScale="80" zoomScaleNormal="80" workbookViewId="0">
      <selection activeCell="S18" sqref="S18"/>
    </sheetView>
  </sheetViews>
  <sheetFormatPr defaultColWidth="9.125" defaultRowHeight="18.75"/>
  <cols>
    <col min="1" max="1" width="7.25" style="1" customWidth="1"/>
    <col min="2" max="2" width="64.625" style="9" customWidth="1"/>
    <col min="3" max="3" width="9.875" style="2" customWidth="1"/>
    <col min="4" max="4" width="7.75" style="2" customWidth="1"/>
    <col min="5" max="5" width="18.375" style="2" customWidth="1"/>
    <col min="6" max="6" width="20.25" style="1" customWidth="1"/>
    <col min="7" max="7" width="23.375" style="1" customWidth="1"/>
    <col min="8" max="8" width="19.625" style="1" customWidth="1"/>
    <col min="9" max="14" width="16" style="1" customWidth="1"/>
    <col min="15" max="16384" width="9.125" style="1"/>
  </cols>
  <sheetData>
    <row r="1" spans="1:14" ht="72">
      <c r="A1" s="4" t="s">
        <v>0</v>
      </c>
      <c r="B1" s="3" t="s">
        <v>1</v>
      </c>
      <c r="C1" s="5" t="s">
        <v>4</v>
      </c>
      <c r="D1" s="5" t="s">
        <v>5</v>
      </c>
      <c r="E1" s="5" t="s">
        <v>29</v>
      </c>
      <c r="F1" s="8" t="s">
        <v>30</v>
      </c>
      <c r="G1" s="5" t="s">
        <v>20</v>
      </c>
      <c r="H1" s="14" t="s">
        <v>21</v>
      </c>
      <c r="I1" s="34" t="s">
        <v>2</v>
      </c>
      <c r="J1" s="34"/>
      <c r="K1" s="34" t="s">
        <v>24</v>
      </c>
      <c r="L1" s="34"/>
      <c r="M1" s="34" t="s">
        <v>25</v>
      </c>
      <c r="N1" s="34"/>
    </row>
    <row r="2" spans="1:14" ht="24">
      <c r="A2" s="4"/>
      <c r="B2" s="3"/>
      <c r="C2" s="5"/>
      <c r="D2" s="5"/>
      <c r="E2" s="5"/>
      <c r="F2" s="8"/>
      <c r="G2" s="5"/>
      <c r="H2" s="14"/>
      <c r="I2" s="15" t="s">
        <v>22</v>
      </c>
      <c r="J2" s="15" t="s">
        <v>23</v>
      </c>
      <c r="K2" s="15" t="s">
        <v>22</v>
      </c>
      <c r="L2" s="15" t="s">
        <v>23</v>
      </c>
      <c r="M2" s="15" t="s">
        <v>22</v>
      </c>
      <c r="N2" s="15" t="s">
        <v>23</v>
      </c>
    </row>
    <row r="3" spans="1:14" ht="21">
      <c r="A3" s="7">
        <v>1</v>
      </c>
      <c r="B3" s="10" t="s">
        <v>6</v>
      </c>
      <c r="C3" s="11">
        <v>1.3</v>
      </c>
      <c r="D3" s="12">
        <v>0.5</v>
      </c>
      <c r="E3" s="13">
        <f>(C3*553500)+(D3*1140000)</f>
        <v>1289550</v>
      </c>
      <c r="F3" s="13" t="s">
        <v>3</v>
      </c>
      <c r="G3" s="13">
        <f>E3*0.7</f>
        <v>902685</v>
      </c>
      <c r="H3" s="13">
        <f t="shared" ref="H3:H5" si="0">E3*0.3</f>
        <v>386865</v>
      </c>
      <c r="I3" s="13">
        <f>(C3*1040000)+(D3*4450000)</f>
        <v>3577000</v>
      </c>
      <c r="J3" s="16">
        <f>I3-G3</f>
        <v>2674315</v>
      </c>
      <c r="K3" s="13">
        <f>(C3*1040000)+(D3*3780000)</f>
        <v>3242000</v>
      </c>
      <c r="L3" s="16">
        <f>K3-G3</f>
        <v>2339315</v>
      </c>
      <c r="M3" s="13">
        <f>(C3*1040000)+(D3*2060000)</f>
        <v>2382000</v>
      </c>
      <c r="N3" s="16">
        <f>M3-G3</f>
        <v>1479315</v>
      </c>
    </row>
    <row r="4" spans="1:14" ht="21">
      <c r="A4" s="7">
        <v>2</v>
      </c>
      <c r="B4" s="10" t="s">
        <v>7</v>
      </c>
      <c r="C4" s="11">
        <f>1.3+0.4</f>
        <v>1.7000000000000002</v>
      </c>
      <c r="D4" s="12">
        <v>0.5</v>
      </c>
      <c r="E4" s="13">
        <f t="shared" ref="E4:E19" si="1">(C4*553500)+(D4*1140000)</f>
        <v>1510950</v>
      </c>
      <c r="F4" s="13" t="s">
        <v>3</v>
      </c>
      <c r="G4" s="13">
        <f t="shared" ref="G4:G19" si="2">E4*0.7</f>
        <v>1057665</v>
      </c>
      <c r="H4" s="13">
        <f t="shared" si="0"/>
        <v>453285</v>
      </c>
      <c r="I4" s="13">
        <f t="shared" ref="I4:I19" si="3">(C4*1040000)+(D4*4450000)</f>
        <v>3993000</v>
      </c>
      <c r="J4" s="16">
        <f t="shared" ref="J4:J19" si="4">I4-G4</f>
        <v>2935335</v>
      </c>
      <c r="K4" s="13">
        <f t="shared" ref="K4:K19" si="5">(C4*1040000)+(D4*3780000)</f>
        <v>3658000</v>
      </c>
      <c r="L4" s="16">
        <f t="shared" ref="L4:L19" si="6">K4-G4</f>
        <v>2600335</v>
      </c>
      <c r="M4" s="13">
        <f t="shared" ref="M4:M19" si="7">(C4*1040000)+(D4*2060000)</f>
        <v>2798000</v>
      </c>
      <c r="N4" s="16">
        <f t="shared" ref="N4:N19" si="8">M4-G4</f>
        <v>1740335</v>
      </c>
    </row>
    <row r="5" spans="1:14" ht="21">
      <c r="A5" s="7">
        <v>3</v>
      </c>
      <c r="B5" s="10" t="s">
        <v>8</v>
      </c>
      <c r="C5" s="11">
        <v>1.3</v>
      </c>
      <c r="D5" s="12">
        <v>0.5</v>
      </c>
      <c r="E5" s="13">
        <f t="shared" si="1"/>
        <v>1289550</v>
      </c>
      <c r="F5" s="13" t="s">
        <v>3</v>
      </c>
      <c r="G5" s="13">
        <f t="shared" si="2"/>
        <v>902685</v>
      </c>
      <c r="H5" s="13">
        <f t="shared" si="0"/>
        <v>386865</v>
      </c>
      <c r="I5" s="13">
        <f t="shared" si="3"/>
        <v>3577000</v>
      </c>
      <c r="J5" s="16">
        <f t="shared" si="4"/>
        <v>2674315</v>
      </c>
      <c r="K5" s="13">
        <f t="shared" si="5"/>
        <v>3242000</v>
      </c>
      <c r="L5" s="16">
        <f t="shared" si="6"/>
        <v>2339315</v>
      </c>
      <c r="M5" s="13">
        <f t="shared" si="7"/>
        <v>2382000</v>
      </c>
      <c r="N5" s="16">
        <f t="shared" si="8"/>
        <v>1479315</v>
      </c>
    </row>
    <row r="6" spans="1:14" ht="21">
      <c r="A6" s="7">
        <v>4</v>
      </c>
      <c r="B6" s="10" t="s">
        <v>18</v>
      </c>
      <c r="C6" s="11">
        <v>1.3</v>
      </c>
      <c r="D6" s="12">
        <v>0.5</v>
      </c>
      <c r="E6" s="13">
        <f t="shared" si="1"/>
        <v>1289550</v>
      </c>
      <c r="F6" s="13">
        <f>(C6*1040000)+(D6*1140000)</f>
        <v>1922000</v>
      </c>
      <c r="G6" s="13">
        <f t="shared" si="2"/>
        <v>902685</v>
      </c>
      <c r="H6" s="13">
        <f t="shared" ref="H6:H19" si="9">E6*0.3</f>
        <v>386865</v>
      </c>
      <c r="I6" s="13">
        <f t="shared" si="3"/>
        <v>3577000</v>
      </c>
      <c r="J6" s="16">
        <f t="shared" si="4"/>
        <v>2674315</v>
      </c>
      <c r="K6" s="13">
        <f t="shared" si="5"/>
        <v>3242000</v>
      </c>
      <c r="L6" s="16">
        <f t="shared" si="6"/>
        <v>2339315</v>
      </c>
      <c r="M6" s="13">
        <f t="shared" si="7"/>
        <v>2382000</v>
      </c>
      <c r="N6" s="16">
        <f t="shared" si="8"/>
        <v>1479315</v>
      </c>
    </row>
    <row r="7" spans="1:14" ht="21">
      <c r="A7" s="7">
        <v>5</v>
      </c>
      <c r="B7" s="10" t="s">
        <v>9</v>
      </c>
      <c r="C7" s="11">
        <v>1.8</v>
      </c>
      <c r="D7" s="12">
        <v>0.7</v>
      </c>
      <c r="E7" s="13">
        <f t="shared" si="1"/>
        <v>1794300</v>
      </c>
      <c r="F7" s="13">
        <f t="shared" ref="F7:F17" si="10">(C7*1040000)+(D7*1140000)</f>
        <v>2670000</v>
      </c>
      <c r="G7" s="13">
        <f t="shared" si="2"/>
        <v>1256010</v>
      </c>
      <c r="H7" s="13">
        <f t="shared" si="9"/>
        <v>538290</v>
      </c>
      <c r="I7" s="13">
        <f t="shared" si="3"/>
        <v>4987000</v>
      </c>
      <c r="J7" s="16">
        <f t="shared" si="4"/>
        <v>3730990</v>
      </c>
      <c r="K7" s="13">
        <f t="shared" si="5"/>
        <v>4518000</v>
      </c>
      <c r="L7" s="16">
        <f t="shared" si="6"/>
        <v>3261990</v>
      </c>
      <c r="M7" s="13">
        <f t="shared" si="7"/>
        <v>3314000</v>
      </c>
      <c r="N7" s="16">
        <f t="shared" si="8"/>
        <v>2057990</v>
      </c>
    </row>
    <row r="8" spans="1:14" ht="21">
      <c r="A8" s="7">
        <v>6</v>
      </c>
      <c r="B8" s="10" t="s">
        <v>26</v>
      </c>
      <c r="C8" s="11">
        <f>1.8+1</f>
        <v>2.8</v>
      </c>
      <c r="D8" s="12">
        <f>0.7+0.3</f>
        <v>1</v>
      </c>
      <c r="E8" s="13">
        <f t="shared" si="1"/>
        <v>2689800</v>
      </c>
      <c r="F8" s="13">
        <f t="shared" si="10"/>
        <v>4052000</v>
      </c>
      <c r="G8" s="13">
        <f t="shared" si="2"/>
        <v>1882859.9999999998</v>
      </c>
      <c r="H8" s="13">
        <f t="shared" si="9"/>
        <v>806940</v>
      </c>
      <c r="I8" s="13">
        <f t="shared" si="3"/>
        <v>7362000</v>
      </c>
      <c r="J8" s="16">
        <f t="shared" si="4"/>
        <v>5479140</v>
      </c>
      <c r="K8" s="13">
        <f t="shared" si="5"/>
        <v>6692000</v>
      </c>
      <c r="L8" s="16">
        <f t="shared" si="6"/>
        <v>4809140</v>
      </c>
      <c r="M8" s="13">
        <f t="shared" si="7"/>
        <v>4972000</v>
      </c>
      <c r="N8" s="16">
        <f t="shared" si="8"/>
        <v>3089140</v>
      </c>
    </row>
    <row r="9" spans="1:14" ht="21">
      <c r="A9" s="7">
        <v>7</v>
      </c>
      <c r="B9" s="10" t="s">
        <v>10</v>
      </c>
      <c r="C9" s="11">
        <v>1.8</v>
      </c>
      <c r="D9" s="12">
        <v>0.7</v>
      </c>
      <c r="E9" s="13">
        <f t="shared" si="1"/>
        <v>1794300</v>
      </c>
      <c r="F9" s="13">
        <f t="shared" si="10"/>
        <v>2670000</v>
      </c>
      <c r="G9" s="13">
        <f t="shared" si="2"/>
        <v>1256010</v>
      </c>
      <c r="H9" s="13">
        <f t="shared" si="9"/>
        <v>538290</v>
      </c>
      <c r="I9" s="13">
        <f t="shared" si="3"/>
        <v>4987000</v>
      </c>
      <c r="J9" s="16">
        <f t="shared" si="4"/>
        <v>3730990</v>
      </c>
      <c r="K9" s="13">
        <f t="shared" si="5"/>
        <v>4518000</v>
      </c>
      <c r="L9" s="16">
        <f t="shared" si="6"/>
        <v>3261990</v>
      </c>
      <c r="M9" s="13">
        <f t="shared" si="7"/>
        <v>3314000</v>
      </c>
      <c r="N9" s="16">
        <f t="shared" si="8"/>
        <v>2057990</v>
      </c>
    </row>
    <row r="10" spans="1:14" ht="21">
      <c r="A10" s="7">
        <v>8</v>
      </c>
      <c r="B10" s="10" t="s">
        <v>27</v>
      </c>
      <c r="C10" s="11">
        <f>1.8+1</f>
        <v>2.8</v>
      </c>
      <c r="D10" s="12">
        <f>0.7+0.3</f>
        <v>1</v>
      </c>
      <c r="E10" s="13">
        <f t="shared" si="1"/>
        <v>2689800</v>
      </c>
      <c r="F10" s="13">
        <f t="shared" si="10"/>
        <v>4052000</v>
      </c>
      <c r="G10" s="13">
        <f t="shared" si="2"/>
        <v>1882859.9999999998</v>
      </c>
      <c r="H10" s="13">
        <f t="shared" si="9"/>
        <v>806940</v>
      </c>
      <c r="I10" s="13">
        <f t="shared" si="3"/>
        <v>7362000</v>
      </c>
      <c r="J10" s="16">
        <f t="shared" si="4"/>
        <v>5479140</v>
      </c>
      <c r="K10" s="13">
        <f t="shared" si="5"/>
        <v>6692000</v>
      </c>
      <c r="L10" s="16">
        <f t="shared" si="6"/>
        <v>4809140</v>
      </c>
      <c r="M10" s="13">
        <f t="shared" si="7"/>
        <v>4972000</v>
      </c>
      <c r="N10" s="16">
        <f t="shared" si="8"/>
        <v>3089140</v>
      </c>
    </row>
    <row r="11" spans="1:14" ht="21">
      <c r="A11" s="7">
        <v>9</v>
      </c>
      <c r="B11" s="10" t="s">
        <v>19</v>
      </c>
      <c r="C11" s="11">
        <v>1.8</v>
      </c>
      <c r="D11" s="12">
        <v>0.7</v>
      </c>
      <c r="E11" s="13">
        <f t="shared" si="1"/>
        <v>1794300</v>
      </c>
      <c r="F11" s="13">
        <f t="shared" si="10"/>
        <v>2670000</v>
      </c>
      <c r="G11" s="13">
        <f t="shared" si="2"/>
        <v>1256010</v>
      </c>
      <c r="H11" s="13">
        <f t="shared" si="9"/>
        <v>538290</v>
      </c>
      <c r="I11" s="13">
        <f t="shared" si="3"/>
        <v>4987000</v>
      </c>
      <c r="J11" s="16">
        <f t="shared" si="4"/>
        <v>3730990</v>
      </c>
      <c r="K11" s="13">
        <f t="shared" si="5"/>
        <v>4518000</v>
      </c>
      <c r="L11" s="16">
        <f t="shared" si="6"/>
        <v>3261990</v>
      </c>
      <c r="M11" s="13">
        <f t="shared" si="7"/>
        <v>3314000</v>
      </c>
      <c r="N11" s="16">
        <f t="shared" si="8"/>
        <v>2057990</v>
      </c>
    </row>
    <row r="12" spans="1:14" ht="21">
      <c r="A12" s="7">
        <v>10</v>
      </c>
      <c r="B12" s="10" t="s">
        <v>11</v>
      </c>
      <c r="C12" s="11">
        <v>2.2999999999999998</v>
      </c>
      <c r="D12" s="12">
        <v>0.8</v>
      </c>
      <c r="E12" s="13">
        <f t="shared" si="1"/>
        <v>2185050</v>
      </c>
      <c r="F12" s="13">
        <f t="shared" si="10"/>
        <v>3304000</v>
      </c>
      <c r="G12" s="13">
        <f t="shared" si="2"/>
        <v>1529535</v>
      </c>
      <c r="H12" s="13">
        <f t="shared" si="9"/>
        <v>655515</v>
      </c>
      <c r="I12" s="13">
        <f t="shared" si="3"/>
        <v>5952000</v>
      </c>
      <c r="J12" s="16">
        <f t="shared" si="4"/>
        <v>4422465</v>
      </c>
      <c r="K12" s="13">
        <f t="shared" si="5"/>
        <v>5416000</v>
      </c>
      <c r="L12" s="16">
        <f t="shared" si="6"/>
        <v>3886465</v>
      </c>
      <c r="M12" s="13">
        <f t="shared" si="7"/>
        <v>4040000</v>
      </c>
      <c r="N12" s="16">
        <f t="shared" si="8"/>
        <v>2510465</v>
      </c>
    </row>
    <row r="13" spans="1:14" ht="21">
      <c r="A13" s="7">
        <v>11</v>
      </c>
      <c r="B13" s="10" t="s">
        <v>12</v>
      </c>
      <c r="C13" s="11">
        <v>2.2999999999999998</v>
      </c>
      <c r="D13" s="12">
        <v>0.8</v>
      </c>
      <c r="E13" s="13">
        <f t="shared" si="1"/>
        <v>2185050</v>
      </c>
      <c r="F13" s="13">
        <f t="shared" si="10"/>
        <v>3304000</v>
      </c>
      <c r="G13" s="13">
        <f t="shared" si="2"/>
        <v>1529535</v>
      </c>
      <c r="H13" s="13">
        <f t="shared" si="9"/>
        <v>655515</v>
      </c>
      <c r="I13" s="13">
        <f t="shared" si="3"/>
        <v>5952000</v>
      </c>
      <c r="J13" s="16">
        <f t="shared" si="4"/>
        <v>4422465</v>
      </c>
      <c r="K13" s="13">
        <f t="shared" si="5"/>
        <v>5416000</v>
      </c>
      <c r="L13" s="16">
        <f t="shared" si="6"/>
        <v>3886465</v>
      </c>
      <c r="M13" s="13">
        <f t="shared" si="7"/>
        <v>4040000</v>
      </c>
      <c r="N13" s="16">
        <f t="shared" si="8"/>
        <v>2510465</v>
      </c>
    </row>
    <row r="14" spans="1:14" ht="42">
      <c r="A14" s="7">
        <v>12</v>
      </c>
      <c r="B14" s="10" t="s">
        <v>28</v>
      </c>
      <c r="C14" s="11">
        <f>2.3+1</f>
        <v>3.3</v>
      </c>
      <c r="D14" s="12">
        <f>0.8+0.3</f>
        <v>1.1000000000000001</v>
      </c>
      <c r="E14" s="13">
        <f t="shared" si="1"/>
        <v>3080550</v>
      </c>
      <c r="F14" s="13">
        <f t="shared" si="10"/>
        <v>4686000</v>
      </c>
      <c r="G14" s="13">
        <f t="shared" si="2"/>
        <v>2156385</v>
      </c>
      <c r="H14" s="13">
        <f t="shared" si="9"/>
        <v>924165</v>
      </c>
      <c r="I14" s="13">
        <f t="shared" si="3"/>
        <v>8327000</v>
      </c>
      <c r="J14" s="16">
        <f t="shared" si="4"/>
        <v>6170615</v>
      </c>
      <c r="K14" s="13">
        <f t="shared" si="5"/>
        <v>7590000</v>
      </c>
      <c r="L14" s="16">
        <f t="shared" si="6"/>
        <v>5433615</v>
      </c>
      <c r="M14" s="13">
        <f t="shared" si="7"/>
        <v>5698000</v>
      </c>
      <c r="N14" s="16">
        <f t="shared" si="8"/>
        <v>3541615</v>
      </c>
    </row>
    <row r="15" spans="1:14" ht="21">
      <c r="A15" s="7">
        <v>13</v>
      </c>
      <c r="B15" s="10" t="s">
        <v>13</v>
      </c>
      <c r="C15" s="11">
        <v>2.2999999999999998</v>
      </c>
      <c r="D15" s="12">
        <v>0.8</v>
      </c>
      <c r="E15" s="13">
        <f t="shared" si="1"/>
        <v>2185050</v>
      </c>
      <c r="F15" s="13">
        <f t="shared" si="10"/>
        <v>3304000</v>
      </c>
      <c r="G15" s="13">
        <f t="shared" si="2"/>
        <v>1529535</v>
      </c>
      <c r="H15" s="13">
        <f t="shared" si="9"/>
        <v>655515</v>
      </c>
      <c r="I15" s="13">
        <f t="shared" si="3"/>
        <v>5952000</v>
      </c>
      <c r="J15" s="16">
        <f t="shared" si="4"/>
        <v>4422465</v>
      </c>
      <c r="K15" s="13">
        <f t="shared" si="5"/>
        <v>5416000</v>
      </c>
      <c r="L15" s="16">
        <f t="shared" si="6"/>
        <v>3886465</v>
      </c>
      <c r="M15" s="13">
        <f t="shared" si="7"/>
        <v>4040000</v>
      </c>
      <c r="N15" s="16">
        <f t="shared" si="8"/>
        <v>2510465</v>
      </c>
    </row>
    <row r="16" spans="1:14" ht="21">
      <c r="A16" s="7">
        <v>14</v>
      </c>
      <c r="B16" s="10" t="s">
        <v>14</v>
      </c>
      <c r="C16" s="11">
        <v>2.7</v>
      </c>
      <c r="D16" s="12">
        <v>0.9</v>
      </c>
      <c r="E16" s="13">
        <f t="shared" si="1"/>
        <v>2520450</v>
      </c>
      <c r="F16" s="13">
        <f t="shared" si="10"/>
        <v>3834000</v>
      </c>
      <c r="G16" s="13">
        <f t="shared" si="2"/>
        <v>1764315</v>
      </c>
      <c r="H16" s="13">
        <f t="shared" si="9"/>
        <v>756135</v>
      </c>
      <c r="I16" s="13">
        <f t="shared" si="3"/>
        <v>6813000</v>
      </c>
      <c r="J16" s="16">
        <f t="shared" si="4"/>
        <v>5048685</v>
      </c>
      <c r="K16" s="13">
        <f t="shared" si="5"/>
        <v>6210000</v>
      </c>
      <c r="L16" s="16">
        <f t="shared" si="6"/>
        <v>4445685</v>
      </c>
      <c r="M16" s="13">
        <f t="shared" si="7"/>
        <v>4662000</v>
      </c>
      <c r="N16" s="16">
        <f t="shared" si="8"/>
        <v>2897685</v>
      </c>
    </row>
    <row r="17" spans="1:14" ht="21">
      <c r="A17" s="7">
        <v>15</v>
      </c>
      <c r="B17" s="10" t="s">
        <v>15</v>
      </c>
      <c r="C17" s="11">
        <v>2.7</v>
      </c>
      <c r="D17" s="12">
        <v>0.9</v>
      </c>
      <c r="E17" s="13">
        <f t="shared" si="1"/>
        <v>2520450</v>
      </c>
      <c r="F17" s="13">
        <f t="shared" si="10"/>
        <v>3834000</v>
      </c>
      <c r="G17" s="13">
        <f t="shared" si="2"/>
        <v>1764315</v>
      </c>
      <c r="H17" s="13">
        <f t="shared" si="9"/>
        <v>756135</v>
      </c>
      <c r="I17" s="13">
        <f t="shared" si="3"/>
        <v>6813000</v>
      </c>
      <c r="J17" s="16">
        <f t="shared" si="4"/>
        <v>5048685</v>
      </c>
      <c r="K17" s="13">
        <f t="shared" si="5"/>
        <v>6210000</v>
      </c>
      <c r="L17" s="16">
        <f t="shared" si="6"/>
        <v>4445685</v>
      </c>
      <c r="M17" s="13">
        <f t="shared" si="7"/>
        <v>4662000</v>
      </c>
      <c r="N17" s="16">
        <f t="shared" si="8"/>
        <v>2897685</v>
      </c>
    </row>
    <row r="18" spans="1:14" ht="21">
      <c r="A18" s="7">
        <v>16</v>
      </c>
      <c r="B18" s="10" t="s">
        <v>16</v>
      </c>
      <c r="C18" s="11">
        <v>1.1000000000000001</v>
      </c>
      <c r="D18" s="12">
        <v>0.4</v>
      </c>
      <c r="E18" s="13">
        <f t="shared" si="1"/>
        <v>1064850</v>
      </c>
      <c r="F18" s="13" t="s">
        <v>3</v>
      </c>
      <c r="G18" s="13">
        <f t="shared" si="2"/>
        <v>745395</v>
      </c>
      <c r="H18" s="13">
        <f t="shared" si="9"/>
        <v>319455</v>
      </c>
      <c r="I18" s="13">
        <f t="shared" si="3"/>
        <v>2924000</v>
      </c>
      <c r="J18" s="16">
        <f t="shared" si="4"/>
        <v>2178605</v>
      </c>
      <c r="K18" s="13">
        <f t="shared" si="5"/>
        <v>2656000</v>
      </c>
      <c r="L18" s="16">
        <f t="shared" si="6"/>
        <v>1910605</v>
      </c>
      <c r="M18" s="13">
        <f t="shared" si="7"/>
        <v>1968000</v>
      </c>
      <c r="N18" s="16">
        <f t="shared" si="8"/>
        <v>1222605</v>
      </c>
    </row>
    <row r="19" spans="1:14" ht="21">
      <c r="A19" s="7">
        <v>17</v>
      </c>
      <c r="B19" s="10" t="s">
        <v>17</v>
      </c>
      <c r="C19" s="11">
        <v>0.9</v>
      </c>
      <c r="D19" s="12">
        <v>0.35</v>
      </c>
      <c r="E19" s="13">
        <f t="shared" si="1"/>
        <v>897150</v>
      </c>
      <c r="F19" s="13" t="s">
        <v>3</v>
      </c>
      <c r="G19" s="13">
        <f t="shared" si="2"/>
        <v>628005</v>
      </c>
      <c r="H19" s="13">
        <f t="shared" si="9"/>
        <v>269145</v>
      </c>
      <c r="I19" s="13">
        <f t="shared" si="3"/>
        <v>2493500</v>
      </c>
      <c r="J19" s="16">
        <f t="shared" si="4"/>
        <v>1865495</v>
      </c>
      <c r="K19" s="13">
        <f t="shared" si="5"/>
        <v>2259000</v>
      </c>
      <c r="L19" s="16">
        <f t="shared" si="6"/>
        <v>1630995</v>
      </c>
      <c r="M19" s="13">
        <f t="shared" si="7"/>
        <v>1657000</v>
      </c>
      <c r="N19" s="16">
        <f t="shared" si="8"/>
        <v>1028995</v>
      </c>
    </row>
  </sheetData>
  <mergeCells count="3">
    <mergeCell ref="I1:J1"/>
    <mergeCell ref="K1:L1"/>
    <mergeCell ref="M1:N1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تعرفه </vt:lpstr>
      <vt:lpstr>تعرفه  (2)</vt:lpstr>
      <vt:lpstr>'تعرفه '!Print_Area</vt:lpstr>
      <vt:lpstr>'تعرفه 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2025-04-14T07:47:57Z</cp:lastPrinted>
  <dcterms:created xsi:type="dcterms:W3CDTF">2019-04-13T08:25:53Z</dcterms:created>
  <dcterms:modified xsi:type="dcterms:W3CDTF">2026-04-04T07:13:14Z</dcterms:modified>
</cp:coreProperties>
</file>